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<sst xmlns="http://schemas.openxmlformats.org/spreadsheetml/2006/main" count="55" uniqueCount="39">
  <si>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HACC, CENTRAL PENNSYLVANIA'S COMMUNITY COLLEGE</t>
  </si>
  <si>
    <t>REQUEST FOR BID #RFB11-16</t>
  </si>
  <si>
    <t>Cytec</t>
  </si>
  <si>
    <t>Harrisburg</t>
  </si>
  <si>
    <t>Lancaster East</t>
  </si>
  <si>
    <t>Lancaster Main</t>
  </si>
  <si>
    <t>Midtown I</t>
  </si>
  <si>
    <t>Midtown II</t>
  </si>
  <si>
    <t>York</t>
  </si>
  <si>
    <t>Color 20lb Paper</t>
  </si>
  <si>
    <t>White 20 lb Paper</t>
  </si>
  <si>
    <t>24# Bond Color</t>
  </si>
  <si>
    <t>24# Bond White</t>
  </si>
  <si>
    <t>24# Bond White Legal</t>
  </si>
  <si>
    <t>24# Color Legal</t>
  </si>
  <si>
    <t>110# Index</t>
  </si>
  <si>
    <t>28# Glossy</t>
  </si>
  <si>
    <t>65# Cover</t>
  </si>
  <si>
    <t>24# Brites</t>
  </si>
  <si>
    <t>NCR</t>
  </si>
  <si>
    <t>Total by location</t>
  </si>
  <si>
    <t>HARRISBURG CAMPUS</t>
  </si>
  <si>
    <t>GETTYSBURG CAMPUS</t>
  </si>
  <si>
    <t>LANCASTER CAMPUS</t>
  </si>
  <si>
    <t>LEBANON CAMPUS</t>
  </si>
  <si>
    <t>YORK CAMPUS</t>
  </si>
  <si>
    <t>TOTALS</t>
  </si>
  <si>
    <t>B/W SINGLE SIDED</t>
  </si>
  <si>
    <t>B/W SINGLE DUPLEX</t>
  </si>
  <si>
    <t>COLOR SINGLE SIDED</t>
  </si>
  <si>
    <t>COLOR SINGLE DUPLEX</t>
  </si>
  <si>
    <t>LOCATION  TOTALS</t>
  </si>
  <si>
    <t>STAPLE (SETS)</t>
  </si>
  <si>
    <t>HOLES</t>
  </si>
  <si>
    <t>BINDING</t>
  </si>
  <si>
    <t>2010 USAGE AND FINISHING DATA</t>
  </si>
  <si>
    <t>ATTACHMENT B</t>
  </si>
  <si>
    <t>CAMPUS SQUARE</t>
  </si>
  <si>
    <t>PENN CENTER (estimated)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</si>
</sst>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 horizontal="centerContinuous"/>
    </xf>
    <xf numFmtId="0" fontId="41" fillId="0" borderId="0" xfId="0" applyFont="1" applyAlignment="1">
      <alignment/>
    </xf>
    <xf numFmtId="15" fontId="40" fillId="0" borderId="0" xfId="0" applyNumberFormat="1" applyFont="1" applyAlignment="1" quotePrefix="1">
      <alignment horizontal="centerContinuous"/>
    </xf>
    <xf numFmtId="41" fontId="41" fillId="0" borderId="0" xfId="42" applyNumberFormat="1" applyFont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/>
    </xf>
    <xf numFmtId="41" fontId="42" fillId="0" borderId="11" xfId="42" applyNumberFormat="1" applyFont="1" applyBorder="1" applyAlignment="1">
      <alignment/>
    </xf>
    <xf numFmtId="0" fontId="42" fillId="0" borderId="0" xfId="0" applyFont="1" applyAlignment="1">
      <alignment/>
    </xf>
    <xf numFmtId="41" fontId="42" fillId="0" borderId="0" xfId="42" applyNumberFormat="1" applyFont="1" applyAlignment="1">
      <alignment/>
    </xf>
    <xf numFmtId="3" fontId="41" fillId="0" borderId="0" xfId="0" applyNumberFormat="1" applyFont="1" applyAlignment="1">
      <alignment/>
    </xf>
    <xf numFmtId="0" fontId="43" fillId="0" borderId="12" xfId="0" applyFont="1" applyBorder="1" applyAlignment="1">
      <alignment/>
    </xf>
    <xf numFmtId="41" fontId="43" fillId="0" borderId="12" xfId="0" applyNumberFormat="1" applyFont="1" applyBorder="1" applyAlignment="1">
      <alignment/>
    </xf>
    <xf numFmtId="41" fontId="43" fillId="17" borderId="12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41" fontId="42" fillId="0" borderId="0" xfId="42" applyNumberFormat="1" applyFont="1" applyBorder="1" applyAlignment="1">
      <alignment/>
    </xf>
    <xf numFmtId="3" fontId="42" fillId="0" borderId="11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right"/>
    </xf>
    <xf numFmtId="0" fontId="43" fillId="0" borderId="13" xfId="0" applyFont="1" applyBorder="1" applyAlignment="1">
      <alignment/>
    </xf>
    <xf numFmtId="3" fontId="43" fillId="0" borderId="12" xfId="0" applyNumberFormat="1" applyFont="1" applyBorder="1" applyAlignment="1">
      <alignment/>
    </xf>
    <xf numFmtId="3" fontId="43" fillId="17" borderId="12" xfId="0" applyNumberFormat="1" applyFont="1" applyFill="1" applyBorder="1" applyAlignment="1">
      <alignment/>
    </xf>
    <xf numFmtId="3" fontId="4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27.7109375" style="2" customWidth="1"/>
    <col min="2" max="2" width="14.00390625" style="2" customWidth="1"/>
    <col min="3" max="3" width="15.00390625" style="2" customWidth="1"/>
    <col min="4" max="5" width="12.140625" style="2" customWidth="1"/>
    <col min="6" max="6" width="13.28125" style="2" customWidth="1"/>
    <col min="7" max="10" width="12.140625" style="2" customWidth="1"/>
    <col min="11" max="11" width="13.00390625" style="2" customWidth="1"/>
    <col min="12" max="12" width="12.140625" style="2" customWidth="1"/>
    <col min="13" max="13" width="15.8515625" style="2" customWidth="1"/>
    <col min="14" max="16384" width="9.140625" style="2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ht="15.75" thickBot="1"/>
    <row r="7" spans="2:13" ht="30" thickBot="1"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5" t="s">
        <v>18</v>
      </c>
      <c r="L7" s="5" t="s">
        <v>19</v>
      </c>
      <c r="M7" s="5" t="s">
        <v>20</v>
      </c>
    </row>
    <row r="8" spans="1:13" ht="15">
      <c r="A8" s="2" t="s">
        <v>3</v>
      </c>
      <c r="B8" s="4">
        <f>318909+4971</f>
        <v>323880</v>
      </c>
      <c r="C8" s="4">
        <f>2896616+176867</f>
        <v>3073483</v>
      </c>
      <c r="D8" s="4">
        <f>2251+100</f>
        <v>2351</v>
      </c>
      <c r="E8" s="4">
        <f>1891+1100</f>
        <v>2991</v>
      </c>
      <c r="F8" s="4">
        <v>100</v>
      </c>
      <c r="G8" s="4">
        <v>2271</v>
      </c>
      <c r="H8" s="4">
        <v>500</v>
      </c>
      <c r="I8" s="4">
        <v>3297</v>
      </c>
      <c r="J8" s="4">
        <f>49836+3568</f>
        <v>53404</v>
      </c>
      <c r="K8" s="4">
        <f>31917+742</f>
        <v>32659</v>
      </c>
      <c r="L8" s="4">
        <f>136782+11720</f>
        <v>148502</v>
      </c>
      <c r="M8" s="4">
        <f>SUM(B8:L8)</f>
        <v>3643438</v>
      </c>
    </row>
    <row r="9" spans="1:13" ht="15">
      <c r="A9" s="2" t="s">
        <v>6</v>
      </c>
      <c r="B9" s="4">
        <v>7894</v>
      </c>
      <c r="C9" s="4">
        <v>54418</v>
      </c>
      <c r="D9" s="4"/>
      <c r="E9" s="4">
        <v>1300</v>
      </c>
      <c r="F9" s="4"/>
      <c r="G9" s="4"/>
      <c r="H9" s="4"/>
      <c r="I9" s="4">
        <v>3552</v>
      </c>
      <c r="J9" s="4">
        <v>4930</v>
      </c>
      <c r="K9" s="4">
        <v>250</v>
      </c>
      <c r="L9" s="4"/>
      <c r="M9" s="4">
        <f>SUM(B9:L9)</f>
        <v>72344</v>
      </c>
    </row>
    <row r="10" spans="1:13" ht="15">
      <c r="A10" s="2" t="s">
        <v>7</v>
      </c>
      <c r="B10" s="4">
        <v>175</v>
      </c>
      <c r="C10" s="4">
        <v>17887</v>
      </c>
      <c r="D10" s="4">
        <v>2800</v>
      </c>
      <c r="E10" s="4"/>
      <c r="F10" s="4"/>
      <c r="G10" s="4"/>
      <c r="H10" s="4"/>
      <c r="I10" s="4">
        <v>700</v>
      </c>
      <c r="J10" s="4">
        <v>90</v>
      </c>
      <c r="K10" s="4">
        <v>75</v>
      </c>
      <c r="L10" s="4"/>
      <c r="M10" s="4">
        <f>SUM(B10:L10)</f>
        <v>21727</v>
      </c>
    </row>
    <row r="11" spans="1:13" ht="15">
      <c r="A11" s="6" t="s">
        <v>21</v>
      </c>
      <c r="B11" s="7">
        <f>SUM(B8:B10)</f>
        <v>331949</v>
      </c>
      <c r="C11" s="7">
        <f aca="true" t="shared" si="0" ref="C11:L11">SUM(C8:C10)</f>
        <v>3145788</v>
      </c>
      <c r="D11" s="7">
        <f t="shared" si="0"/>
        <v>5151</v>
      </c>
      <c r="E11" s="7">
        <f t="shared" si="0"/>
        <v>4291</v>
      </c>
      <c r="F11" s="7">
        <f t="shared" si="0"/>
        <v>100</v>
      </c>
      <c r="G11" s="7">
        <f t="shared" si="0"/>
        <v>2271</v>
      </c>
      <c r="H11" s="7">
        <f t="shared" si="0"/>
        <v>500</v>
      </c>
      <c r="I11" s="7">
        <f t="shared" si="0"/>
        <v>7549</v>
      </c>
      <c r="J11" s="7">
        <f t="shared" si="0"/>
        <v>58424</v>
      </c>
      <c r="K11" s="7">
        <f t="shared" si="0"/>
        <v>32984</v>
      </c>
      <c r="L11" s="7">
        <f t="shared" si="0"/>
        <v>148502</v>
      </c>
      <c r="M11" s="7">
        <f>SUM(M8:M10)</f>
        <v>3737509</v>
      </c>
    </row>
    <row r="12" spans="1:13" ht="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">
      <c r="A13" s="8" t="s">
        <v>37</v>
      </c>
      <c r="B13" s="9">
        <v>33225</v>
      </c>
      <c r="C13" s="9">
        <v>52816</v>
      </c>
      <c r="D13" s="9">
        <v>300</v>
      </c>
      <c r="E13" s="9">
        <v>1155</v>
      </c>
      <c r="F13" s="9"/>
      <c r="G13" s="9">
        <v>300</v>
      </c>
      <c r="H13" s="9"/>
      <c r="I13" s="9">
        <v>1035</v>
      </c>
      <c r="J13" s="9">
        <v>6207</v>
      </c>
      <c r="K13" s="9">
        <v>6600</v>
      </c>
      <c r="L13" s="9"/>
      <c r="M13" s="9">
        <f>SUM(B13:L13)</f>
        <v>101638</v>
      </c>
    </row>
    <row r="14" spans="1:13" ht="15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">
      <c r="A15" s="8" t="s">
        <v>38</v>
      </c>
      <c r="B15" s="9">
        <v>497</v>
      </c>
      <c r="C15" s="9">
        <v>17687</v>
      </c>
      <c r="D15" s="9">
        <v>10</v>
      </c>
      <c r="E15" s="9">
        <v>110</v>
      </c>
      <c r="F15" s="4"/>
      <c r="G15" s="4"/>
      <c r="H15" s="4"/>
      <c r="I15" s="4"/>
      <c r="J15" s="4"/>
      <c r="K15" s="4"/>
      <c r="L15" s="4"/>
      <c r="M15" s="9">
        <f>SUM(B15:L15)</f>
        <v>18304</v>
      </c>
    </row>
    <row r="17" spans="1:13" ht="15">
      <c r="A17" s="8" t="s">
        <v>22</v>
      </c>
      <c r="B17" s="9">
        <v>24514</v>
      </c>
      <c r="C17" s="9">
        <v>205930</v>
      </c>
      <c r="D17" s="9"/>
      <c r="E17" s="9">
        <v>1170</v>
      </c>
      <c r="F17" s="9">
        <v>200</v>
      </c>
      <c r="G17" s="9"/>
      <c r="H17" s="9"/>
      <c r="I17" s="9">
        <v>2180</v>
      </c>
      <c r="J17" s="9">
        <v>2240</v>
      </c>
      <c r="K17" s="9">
        <v>1390</v>
      </c>
      <c r="L17" s="9">
        <v>2975</v>
      </c>
      <c r="M17" s="9">
        <f aca="true" t="shared" si="1" ref="M17:M25">SUM(B17:L17)</f>
        <v>240599</v>
      </c>
    </row>
    <row r="19" spans="1:13" ht="15">
      <c r="A19" s="2" t="s">
        <v>4</v>
      </c>
      <c r="B19" s="4">
        <v>112057</v>
      </c>
      <c r="C19" s="4">
        <v>444392</v>
      </c>
      <c r="D19" s="4">
        <v>395</v>
      </c>
      <c r="E19" s="4"/>
      <c r="F19" s="4"/>
      <c r="G19" s="4">
        <v>714</v>
      </c>
      <c r="H19" s="4"/>
      <c r="I19" s="4">
        <v>30</v>
      </c>
      <c r="J19" s="4">
        <v>1085</v>
      </c>
      <c r="K19" s="4">
        <v>2956</v>
      </c>
      <c r="L19" s="4">
        <v>1455</v>
      </c>
      <c r="M19" s="4">
        <f t="shared" si="1"/>
        <v>563084</v>
      </c>
    </row>
    <row r="20" spans="1:13" ht="15">
      <c r="A20" s="2" t="s">
        <v>5</v>
      </c>
      <c r="B20" s="4">
        <v>160849</v>
      </c>
      <c r="C20" s="4">
        <v>495487</v>
      </c>
      <c r="D20" s="4">
        <v>60</v>
      </c>
      <c r="E20" s="4"/>
      <c r="F20" s="4"/>
      <c r="G20" s="4">
        <v>50</v>
      </c>
      <c r="H20" s="4">
        <v>45</v>
      </c>
      <c r="I20" s="4">
        <v>2079</v>
      </c>
      <c r="J20" s="4">
        <v>7371</v>
      </c>
      <c r="K20" s="4">
        <v>16918</v>
      </c>
      <c r="L20" s="4">
        <v>14725</v>
      </c>
      <c r="M20" s="4">
        <f t="shared" si="1"/>
        <v>697584</v>
      </c>
    </row>
    <row r="21" spans="1:13" ht="15">
      <c r="A21" s="6" t="s">
        <v>23</v>
      </c>
      <c r="B21" s="7">
        <f>SUM(B19:B20)</f>
        <v>272906</v>
      </c>
      <c r="C21" s="7">
        <f aca="true" t="shared" si="2" ref="C21:L21">SUM(C19:C20)</f>
        <v>939879</v>
      </c>
      <c r="D21" s="7">
        <f t="shared" si="2"/>
        <v>455</v>
      </c>
      <c r="E21" s="7">
        <f t="shared" si="2"/>
        <v>0</v>
      </c>
      <c r="F21" s="7">
        <f t="shared" si="2"/>
        <v>0</v>
      </c>
      <c r="G21" s="7">
        <f t="shared" si="2"/>
        <v>764</v>
      </c>
      <c r="H21" s="7">
        <f t="shared" si="2"/>
        <v>45</v>
      </c>
      <c r="I21" s="7">
        <f t="shared" si="2"/>
        <v>2109</v>
      </c>
      <c r="J21" s="7">
        <f t="shared" si="2"/>
        <v>8456</v>
      </c>
      <c r="K21" s="7">
        <f t="shared" si="2"/>
        <v>19874</v>
      </c>
      <c r="L21" s="7">
        <f t="shared" si="2"/>
        <v>16180</v>
      </c>
      <c r="M21" s="7">
        <f>SUM(M19:M20)</f>
        <v>1260668</v>
      </c>
    </row>
    <row r="22" spans="2:13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8" t="s">
        <v>24</v>
      </c>
      <c r="B23" s="9">
        <v>8702</v>
      </c>
      <c r="C23" s="9">
        <v>236944</v>
      </c>
      <c r="D23" s="9"/>
      <c r="E23" s="9">
        <v>105</v>
      </c>
      <c r="F23" s="9"/>
      <c r="G23" s="9"/>
      <c r="H23" s="9"/>
      <c r="I23" s="9">
        <v>25</v>
      </c>
      <c r="J23" s="9">
        <v>2927</v>
      </c>
      <c r="K23" s="9">
        <v>2857</v>
      </c>
      <c r="L23" s="9">
        <v>950</v>
      </c>
      <c r="M23" s="9">
        <f t="shared" si="1"/>
        <v>252510</v>
      </c>
    </row>
    <row r="25" spans="1:13" ht="15">
      <c r="A25" s="2" t="s">
        <v>8</v>
      </c>
      <c r="B25" s="4">
        <v>117430</v>
      </c>
      <c r="C25" s="4">
        <v>708915</v>
      </c>
      <c r="D25" s="4">
        <v>100</v>
      </c>
      <c r="E25" s="4">
        <v>1600</v>
      </c>
      <c r="F25" s="4"/>
      <c r="G25" s="4">
        <v>400</v>
      </c>
      <c r="H25" s="4"/>
      <c r="I25" s="4">
        <v>804</v>
      </c>
      <c r="J25" s="4">
        <v>4305</v>
      </c>
      <c r="K25" s="4">
        <v>15820</v>
      </c>
      <c r="L25" s="4">
        <v>13925</v>
      </c>
      <c r="M25" s="4">
        <f t="shared" si="1"/>
        <v>863299</v>
      </c>
    </row>
    <row r="26" spans="1:13" ht="15">
      <c r="A26" s="2" t="s">
        <v>2</v>
      </c>
      <c r="B26" s="4">
        <v>14336</v>
      </c>
      <c r="C26" s="4">
        <v>49254</v>
      </c>
      <c r="D26" s="4"/>
      <c r="E26" s="4"/>
      <c r="F26" s="4"/>
      <c r="G26" s="4"/>
      <c r="H26" s="4"/>
      <c r="I26" s="4"/>
      <c r="J26" s="4">
        <v>265</v>
      </c>
      <c r="K26" s="4">
        <v>1690</v>
      </c>
      <c r="L26" s="4"/>
      <c r="M26" s="4">
        <f>SUM(B26:L26)</f>
        <v>65545</v>
      </c>
    </row>
    <row r="27" spans="1:13" ht="15">
      <c r="A27" s="6" t="s">
        <v>25</v>
      </c>
      <c r="B27" s="7">
        <f>SUM(B25:B26)</f>
        <v>131766</v>
      </c>
      <c r="C27" s="7">
        <f aca="true" t="shared" si="3" ref="C27:M27">SUM(C25:C26)</f>
        <v>758169</v>
      </c>
      <c r="D27" s="7">
        <f t="shared" si="3"/>
        <v>100</v>
      </c>
      <c r="E27" s="7">
        <f t="shared" si="3"/>
        <v>1600</v>
      </c>
      <c r="F27" s="7">
        <f t="shared" si="3"/>
        <v>0</v>
      </c>
      <c r="G27" s="7">
        <f t="shared" si="3"/>
        <v>400</v>
      </c>
      <c r="H27" s="7">
        <f t="shared" si="3"/>
        <v>0</v>
      </c>
      <c r="I27" s="7">
        <f t="shared" si="3"/>
        <v>804</v>
      </c>
      <c r="J27" s="7">
        <f t="shared" si="3"/>
        <v>4570</v>
      </c>
      <c r="K27" s="7">
        <f t="shared" si="3"/>
        <v>17510</v>
      </c>
      <c r="L27" s="7">
        <f t="shared" si="3"/>
        <v>13925</v>
      </c>
      <c r="M27" s="7">
        <f t="shared" si="3"/>
        <v>928844</v>
      </c>
    </row>
    <row r="28" spans="2:13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5.75" thickBot="1"/>
    <row r="30" spans="1:13" s="8" customFormat="1" ht="20.25" thickBot="1" thickTop="1">
      <c r="A30" s="11" t="s">
        <v>26</v>
      </c>
      <c r="B30" s="12">
        <f>+B27+B23+B21+B17+B15+B13+B11</f>
        <v>803559</v>
      </c>
      <c r="C30" s="12">
        <f aca="true" t="shared" si="4" ref="C30:L30">+C27+C23+C21+C17+C15+C13+C11</f>
        <v>5357213</v>
      </c>
      <c r="D30" s="12">
        <f t="shared" si="4"/>
        <v>6016</v>
      </c>
      <c r="E30" s="12">
        <f t="shared" si="4"/>
        <v>8431</v>
      </c>
      <c r="F30" s="12">
        <f t="shared" si="4"/>
        <v>300</v>
      </c>
      <c r="G30" s="12">
        <f t="shared" si="4"/>
        <v>3735</v>
      </c>
      <c r="H30" s="12">
        <f t="shared" si="4"/>
        <v>545</v>
      </c>
      <c r="I30" s="12">
        <f t="shared" si="4"/>
        <v>13702</v>
      </c>
      <c r="J30" s="12">
        <f t="shared" si="4"/>
        <v>82824</v>
      </c>
      <c r="K30" s="12">
        <f t="shared" si="4"/>
        <v>81215</v>
      </c>
      <c r="L30" s="12">
        <f t="shared" si="4"/>
        <v>182532</v>
      </c>
      <c r="M30" s="13">
        <f>+M27+M23+M21+M17+M15+M13+M11</f>
        <v>6540072</v>
      </c>
    </row>
    <row r="31" ht="15.75" thickTop="1"/>
    <row r="32" ht="15.75" thickBot="1"/>
    <row r="33" spans="2:13" ht="44.25" thickBot="1">
      <c r="B33" s="5" t="s">
        <v>27</v>
      </c>
      <c r="C33" s="5" t="s">
        <v>28</v>
      </c>
      <c r="D33" s="5" t="s">
        <v>29</v>
      </c>
      <c r="E33" s="5" t="s">
        <v>30</v>
      </c>
      <c r="F33" s="5" t="s">
        <v>31</v>
      </c>
      <c r="J33" s="5" t="s">
        <v>32</v>
      </c>
      <c r="K33" s="5" t="s">
        <v>33</v>
      </c>
      <c r="L33" s="5" t="s">
        <v>34</v>
      </c>
      <c r="M33" s="5" t="s">
        <v>31</v>
      </c>
    </row>
    <row r="34" spans="1:13" ht="15">
      <c r="A34" s="2" t="s">
        <v>3</v>
      </c>
      <c r="B34" s="10">
        <f>938479+70648</f>
        <v>1009127</v>
      </c>
      <c r="C34" s="10">
        <f>2444354+121169</f>
        <v>2565523</v>
      </c>
      <c r="D34" s="10">
        <f>42907+4048</f>
        <v>46955</v>
      </c>
      <c r="E34" s="10">
        <f>18630+3203</f>
        <v>21833</v>
      </c>
      <c r="F34" s="10">
        <f>SUM(B34:E34)</f>
        <v>3643438</v>
      </c>
      <c r="G34" s="10"/>
      <c r="H34" s="10"/>
      <c r="I34" s="10"/>
      <c r="J34" s="10">
        <f>257882+7957</f>
        <v>265839</v>
      </c>
      <c r="K34" s="10">
        <f>737541+39771</f>
        <v>777312</v>
      </c>
      <c r="L34" s="10">
        <f>8710+739</f>
        <v>9449</v>
      </c>
      <c r="M34" s="10">
        <f>SUM(J34:L34)</f>
        <v>1052600</v>
      </c>
    </row>
    <row r="35" spans="1:13" ht="15">
      <c r="A35" s="2" t="s">
        <v>6</v>
      </c>
      <c r="B35" s="10">
        <v>34109</v>
      </c>
      <c r="C35" s="10">
        <v>29584</v>
      </c>
      <c r="D35" s="10">
        <v>6391</v>
      </c>
      <c r="E35" s="10">
        <v>2260</v>
      </c>
      <c r="F35" s="10">
        <f>SUM(B35:E35)</f>
        <v>72344</v>
      </c>
      <c r="G35" s="10"/>
      <c r="H35" s="10"/>
      <c r="I35" s="10"/>
      <c r="J35" s="10">
        <v>2420</v>
      </c>
      <c r="K35" s="10">
        <v>11578</v>
      </c>
      <c r="L35" s="10">
        <v>108</v>
      </c>
      <c r="M35" s="10">
        <f>SUM(J35:L35)</f>
        <v>14106</v>
      </c>
    </row>
    <row r="36" spans="1:13" ht="15">
      <c r="A36" s="2" t="s">
        <v>7</v>
      </c>
      <c r="B36" s="10">
        <v>5154</v>
      </c>
      <c r="C36" s="10">
        <v>14765</v>
      </c>
      <c r="D36" s="10">
        <v>1100</v>
      </c>
      <c r="E36" s="10">
        <v>708</v>
      </c>
      <c r="F36" s="10">
        <f>SUM(B36:E36)</f>
        <v>21727</v>
      </c>
      <c r="G36" s="10"/>
      <c r="H36" s="10"/>
      <c r="I36" s="10"/>
      <c r="J36" s="10">
        <v>4060</v>
      </c>
      <c r="K36" s="10">
        <v>9788</v>
      </c>
      <c r="L36" s="10">
        <v>10</v>
      </c>
      <c r="M36" s="10">
        <f>SUM(J36:L36)</f>
        <v>13858</v>
      </c>
    </row>
    <row r="37" spans="1:13" ht="15">
      <c r="A37" s="6" t="s">
        <v>21</v>
      </c>
      <c r="B37" s="16">
        <f>SUM(B34:B36)</f>
        <v>1048390</v>
      </c>
      <c r="C37" s="16">
        <f>SUM(C34:C36)</f>
        <v>2609872</v>
      </c>
      <c r="D37" s="16">
        <f>SUM(D34:D36)</f>
        <v>54446</v>
      </c>
      <c r="E37" s="16">
        <f>SUM(E34:E36)</f>
        <v>24801</v>
      </c>
      <c r="F37" s="16">
        <f>SUM(F34:F36)</f>
        <v>3737509</v>
      </c>
      <c r="G37" s="17"/>
      <c r="H37" s="17"/>
      <c r="I37" s="17"/>
      <c r="J37" s="16">
        <f>SUM(J34:J36)</f>
        <v>272319</v>
      </c>
      <c r="K37" s="16">
        <f>SUM(K34:K36)</f>
        <v>798678</v>
      </c>
      <c r="L37" s="16">
        <f>SUM(L34:L36)</f>
        <v>9567</v>
      </c>
      <c r="M37" s="16">
        <f>SUM(M34:M36)</f>
        <v>1080564</v>
      </c>
    </row>
    <row r="38" spans="2:13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8" t="s">
        <v>22</v>
      </c>
      <c r="B39" s="17">
        <v>38671</v>
      </c>
      <c r="C39" s="17">
        <v>187525</v>
      </c>
      <c r="D39" s="17">
        <v>6118</v>
      </c>
      <c r="E39" s="17">
        <v>8285</v>
      </c>
      <c r="F39" s="17">
        <f>SUM(B39:E39)</f>
        <v>240599</v>
      </c>
      <c r="G39" s="17"/>
      <c r="H39" s="17"/>
      <c r="I39" s="17"/>
      <c r="J39" s="17">
        <v>13120</v>
      </c>
      <c r="K39" s="17">
        <v>18970</v>
      </c>
      <c r="L39" s="17">
        <v>1272</v>
      </c>
      <c r="M39" s="17">
        <f>SUM(J39:L39)</f>
        <v>33362</v>
      </c>
    </row>
    <row r="40" spans="1:13" ht="15">
      <c r="A40" s="8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8" t="s">
        <v>37</v>
      </c>
      <c r="B41" s="17">
        <v>18583</v>
      </c>
      <c r="C41" s="17">
        <v>66888</v>
      </c>
      <c r="D41" s="17">
        <v>13588</v>
      </c>
      <c r="E41" s="17">
        <v>2579</v>
      </c>
      <c r="F41" s="17">
        <f>SUM(B41:E41)</f>
        <v>101638</v>
      </c>
      <c r="G41" s="17"/>
      <c r="H41" s="17"/>
      <c r="I41" s="17"/>
      <c r="J41" s="17">
        <v>13422</v>
      </c>
      <c r="K41" s="17">
        <v>1507</v>
      </c>
      <c r="L41" s="17">
        <v>87</v>
      </c>
      <c r="M41" s="17">
        <f>SUM(J41:L41)</f>
        <v>15016</v>
      </c>
    </row>
    <row r="42" spans="1:13" ht="15">
      <c r="A42" s="8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8" t="s">
        <v>38</v>
      </c>
      <c r="B43" s="18">
        <f>17687+110</f>
        <v>17797</v>
      </c>
      <c r="C43" s="18"/>
      <c r="D43" s="18">
        <v>507</v>
      </c>
      <c r="E43" s="18"/>
      <c r="F43" s="18">
        <f>SUM(B43:E43)</f>
        <v>18304</v>
      </c>
      <c r="G43" s="17"/>
      <c r="H43" s="17"/>
      <c r="I43" s="17"/>
      <c r="J43" s="17">
        <v>5000</v>
      </c>
      <c r="K43" s="17">
        <v>1000</v>
      </c>
      <c r="L43" s="17"/>
      <c r="M43" s="17">
        <f>SUM(J43:L43)</f>
        <v>6000</v>
      </c>
    </row>
    <row r="44" spans="2:13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2" t="s">
        <v>4</v>
      </c>
      <c r="B45" s="10">
        <v>190258</v>
      </c>
      <c r="C45" s="10">
        <v>366517</v>
      </c>
      <c r="D45" s="10">
        <v>4244</v>
      </c>
      <c r="E45" s="10">
        <v>2065</v>
      </c>
      <c r="F45" s="10">
        <f>SUM(B45:E45)</f>
        <v>563084</v>
      </c>
      <c r="G45" s="10"/>
      <c r="H45" s="10"/>
      <c r="I45" s="10"/>
      <c r="J45" s="10">
        <v>79945</v>
      </c>
      <c r="K45" s="10">
        <v>146409</v>
      </c>
      <c r="L45" s="10">
        <v>1110</v>
      </c>
      <c r="M45" s="10">
        <f>SUM(J45:L45)</f>
        <v>227464</v>
      </c>
    </row>
    <row r="46" spans="1:13" ht="15">
      <c r="A46" s="2" t="s">
        <v>5</v>
      </c>
      <c r="B46" s="10">
        <v>204114</v>
      </c>
      <c r="C46" s="10">
        <v>462416</v>
      </c>
      <c r="D46" s="10">
        <v>15319</v>
      </c>
      <c r="E46" s="10">
        <v>15735</v>
      </c>
      <c r="F46" s="10">
        <f>SUM(B46:E46)</f>
        <v>697584</v>
      </c>
      <c r="G46" s="10"/>
      <c r="H46" s="10"/>
      <c r="I46" s="10"/>
      <c r="J46" s="10">
        <v>50620</v>
      </c>
      <c r="K46" s="10">
        <v>84911</v>
      </c>
      <c r="L46" s="10">
        <v>2335</v>
      </c>
      <c r="M46" s="10">
        <f>SUM(J46:L46)</f>
        <v>137866</v>
      </c>
    </row>
    <row r="47" spans="1:13" ht="15">
      <c r="A47" s="6" t="s">
        <v>23</v>
      </c>
      <c r="B47" s="16">
        <f>SUM(B45:B46)</f>
        <v>394372</v>
      </c>
      <c r="C47" s="16">
        <f>SUM(C45:C46)</f>
        <v>828933</v>
      </c>
      <c r="D47" s="16">
        <f>SUM(D45:D46)</f>
        <v>19563</v>
      </c>
      <c r="E47" s="16">
        <f>SUM(E45:E46)</f>
        <v>17800</v>
      </c>
      <c r="F47" s="16">
        <f>SUM(F45:F46)</f>
        <v>1260668</v>
      </c>
      <c r="G47" s="17"/>
      <c r="H47" s="17"/>
      <c r="I47" s="17"/>
      <c r="J47" s="16">
        <f>SUM(J45:J46)</f>
        <v>130565</v>
      </c>
      <c r="K47" s="16">
        <f>SUM(K45:K46)</f>
        <v>231320</v>
      </c>
      <c r="L47" s="16">
        <f>SUM(L45:L46)</f>
        <v>3445</v>
      </c>
      <c r="M47" s="16">
        <f>SUM(M45:M46)</f>
        <v>365330</v>
      </c>
    </row>
    <row r="48" spans="2:13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8" t="s">
        <v>24</v>
      </c>
      <c r="B49" s="17">
        <v>26196</v>
      </c>
      <c r="C49" s="17">
        <v>216006</v>
      </c>
      <c r="D49" s="17">
        <v>4550</v>
      </c>
      <c r="E49" s="17">
        <v>5758</v>
      </c>
      <c r="F49" s="17">
        <f>SUM(B49:E49)</f>
        <v>252510</v>
      </c>
      <c r="G49" s="17"/>
      <c r="H49" s="17"/>
      <c r="I49" s="17"/>
      <c r="J49" s="17">
        <v>25256</v>
      </c>
      <c r="K49" s="17">
        <v>75206</v>
      </c>
      <c r="L49" s="17">
        <v>260</v>
      </c>
      <c r="M49" s="17">
        <f>SUM(J49:L49)</f>
        <v>100722</v>
      </c>
    </row>
    <row r="50" spans="2:13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2" t="s">
        <v>8</v>
      </c>
      <c r="B51" s="10">
        <v>192465</v>
      </c>
      <c r="C51" s="10">
        <v>664767</v>
      </c>
      <c r="D51" s="10">
        <v>2907</v>
      </c>
      <c r="E51" s="10">
        <v>3160</v>
      </c>
      <c r="F51" s="10">
        <f>SUM(B51:E51)</f>
        <v>863299</v>
      </c>
      <c r="G51" s="10"/>
      <c r="H51" s="10"/>
      <c r="I51" s="10"/>
      <c r="J51" s="10">
        <v>73494</v>
      </c>
      <c r="K51" s="10">
        <v>377258</v>
      </c>
      <c r="L51" s="10">
        <v>854</v>
      </c>
      <c r="M51" s="10">
        <f>SUM(J51:L51)</f>
        <v>451606</v>
      </c>
    </row>
    <row r="52" spans="1:13" ht="15">
      <c r="A52" s="2" t="s">
        <v>2</v>
      </c>
      <c r="B52" s="10">
        <v>22967</v>
      </c>
      <c r="C52" s="10">
        <v>42303</v>
      </c>
      <c r="D52" s="10">
        <v>275</v>
      </c>
      <c r="E52" s="10">
        <v>0</v>
      </c>
      <c r="F52" s="10">
        <f>SUM(B52:E52)</f>
        <v>65545</v>
      </c>
      <c r="G52" s="10"/>
      <c r="H52" s="10"/>
      <c r="I52" s="10"/>
      <c r="J52" s="10">
        <v>9102</v>
      </c>
      <c r="K52" s="10">
        <v>28142</v>
      </c>
      <c r="L52" s="10">
        <v>40</v>
      </c>
      <c r="M52" s="10">
        <f>SUM(J52:L52)</f>
        <v>37284</v>
      </c>
    </row>
    <row r="53" spans="1:13" ht="15">
      <c r="A53" s="6" t="s">
        <v>25</v>
      </c>
      <c r="B53" s="16">
        <f>SUM(B51:B52)</f>
        <v>215432</v>
      </c>
      <c r="C53" s="16">
        <f>SUM(C51:C52)</f>
        <v>707070</v>
      </c>
      <c r="D53" s="16">
        <f>SUM(D51:D52)</f>
        <v>3182</v>
      </c>
      <c r="E53" s="16">
        <f>SUM(E51:E52)</f>
        <v>3160</v>
      </c>
      <c r="F53" s="16">
        <f>SUM(F51:F52)</f>
        <v>928844</v>
      </c>
      <c r="G53" s="17"/>
      <c r="H53" s="17"/>
      <c r="I53" s="17"/>
      <c r="J53" s="16">
        <f>SUM(J51:J52)</f>
        <v>82596</v>
      </c>
      <c r="K53" s="16">
        <f>SUM(K51:K52)</f>
        <v>405400</v>
      </c>
      <c r="L53" s="16">
        <f>SUM(L51:L52)</f>
        <v>894</v>
      </c>
      <c r="M53" s="16">
        <f>SUM(M51:M52)</f>
        <v>488890</v>
      </c>
    </row>
    <row r="54" spans="2:13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ht="15.75" thickBo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20.25" thickBot="1" thickTop="1">
      <c r="A56" s="19" t="s">
        <v>26</v>
      </c>
      <c r="B56" s="20">
        <f>+B53+B49+B47+B43+B41+B39+B37</f>
        <v>1759441</v>
      </c>
      <c r="C56" s="20">
        <f>+C53+C49+C47+C43+C41+C39+C37</f>
        <v>4616294</v>
      </c>
      <c r="D56" s="20">
        <f>+D53+D49+D47+D43+D41+D39+D37</f>
        <v>101954</v>
      </c>
      <c r="E56" s="20">
        <f>+E53+E49+E47+E43+E41+E39+E37</f>
        <v>62383</v>
      </c>
      <c r="F56" s="21">
        <f>+F53+F49+F47+F43+F41+F39+F37</f>
        <v>6540072</v>
      </c>
      <c r="G56" s="22"/>
      <c r="H56" s="22"/>
      <c r="I56" s="22"/>
      <c r="J56" s="20">
        <f>+J53+J49+J47+J43+J41+J39+J37</f>
        <v>542278</v>
      </c>
      <c r="K56" s="20">
        <f>+K53+K49+K47+K43+K41+K39+K37</f>
        <v>1532081</v>
      </c>
      <c r="L56" s="20">
        <f>+L53+L49+L47+L43+L41+L39+L37</f>
        <v>15525</v>
      </c>
      <c r="M56" s="20">
        <f>+M53+M49+M47+M43+M41+M39+M37</f>
        <v>2089884</v>
      </c>
    </row>
    <row r="57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</dc:creator>
  <cp:keywords/>
  <dc:description/>
  <cp:lastModifiedBy>User</cp:lastModifiedBy>
  <cp:lastPrinted>2011-03-29T19:58:24Z</cp:lastPrinted>
  <dcterms:created xsi:type="dcterms:W3CDTF">2011-03-13T23:29:35Z</dcterms:created>
  <dcterms:modified xsi:type="dcterms:W3CDTF">2011-03-30T15:14:00Z</dcterms:modified>
  <cp:category/>
  <cp:version/>
  <cp:contentType/>
  <cp:contentStatus/>
</cp:coreProperties>
</file>